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2D0E5E3C-3222-47E1-A50A-487E609913FD}" xr6:coauthVersionLast="43" xr6:coauthVersionMax="43" xr10:uidLastSave="{00000000-0000-0000-0000-000000000000}"/>
  <bookViews>
    <workbookView xWindow="-120" yWindow="-120" windowWidth="29040" windowHeight="16440" xr2:uid="{00000000-000D-0000-FFFF-FFFF00000000}"/>
  </bookViews>
  <sheets>
    <sheet name="Mortgage Options" sheetId="1" r:id="rId1"/>
    <sheet name="Scenario Summary Solution" sheetId="4" r:id="rId2"/>
    <sheet name="YouTube"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1" l="1"/>
  <c r="B14" i="1" s="1"/>
  <c r="B15" i="1" s="1"/>
  <c r="B17" i="1" s="1"/>
  <c r="B16" i="1" l="1"/>
  <c r="B23" i="1" s="1"/>
  <c r="B22" i="1"/>
  <c r="B20" i="1"/>
  <c r="B21" i="1" s="1"/>
</calcChain>
</file>

<file path=xl/sharedStrings.xml><?xml version="1.0" encoding="utf-8"?>
<sst xmlns="http://schemas.openxmlformats.org/spreadsheetml/2006/main" count="71" uniqueCount="50">
  <si>
    <t>Changeable Inputs</t>
  </si>
  <si>
    <t>Loan Amount</t>
  </si>
  <si>
    <t>Home Price</t>
  </si>
  <si>
    <t>Down Payment %</t>
  </si>
  <si>
    <t>Down Payment</t>
  </si>
  <si>
    <t>Mortgage Comparison</t>
  </si>
  <si>
    <t>Loan Years</t>
  </si>
  <si>
    <t>Interest Rate</t>
  </si>
  <si>
    <t>Model Outcome</t>
  </si>
  <si>
    <t>Intermediate Calculations</t>
  </si>
  <si>
    <t>Total Loan Payments</t>
  </si>
  <si>
    <t>Montly Loan Payment</t>
  </si>
  <si>
    <t>Scenario 1</t>
  </si>
  <si>
    <t>Scenario 2</t>
  </si>
  <si>
    <t>Scenario 3</t>
  </si>
  <si>
    <t>Scenario 4</t>
  </si>
  <si>
    <t>Scenario 5</t>
  </si>
  <si>
    <t>Cumulative Interest</t>
  </si>
  <si>
    <t>$B$4</t>
  </si>
  <si>
    <t>$B$5</t>
  </si>
  <si>
    <t>$B$6</t>
  </si>
  <si>
    <t>$B$7</t>
  </si>
  <si>
    <t>Created by Jim on 9/24/2018</t>
  </si>
  <si>
    <t>Scenario Summary</t>
  </si>
  <si>
    <t>Changing Cells:</t>
  </si>
  <si>
    <t>Current Values:</t>
  </si>
  <si>
    <t>Result Cells:</t>
  </si>
  <si>
    <t>Notes:  Current Values column represents values of changing cells at</t>
  </si>
  <si>
    <t>time Scenario Summary Report was created.  Changing cells for each</t>
  </si>
  <si>
    <t>scenario are highlighted in gray.</t>
  </si>
  <si>
    <t>Cash in Savings</t>
  </si>
  <si>
    <t>Affordable Mortgage</t>
  </si>
  <si>
    <t>Total Monthly Payment</t>
  </si>
  <si>
    <t>Insurance + Taxes</t>
  </si>
  <si>
    <t>Total Loan Cost of Home</t>
  </si>
  <si>
    <t>Sufficient for Down Payment?</t>
  </si>
  <si>
    <t>Sufficient for Montly Payment</t>
  </si>
  <si>
    <t>$B$20</t>
  </si>
  <si>
    <t>$B$21</t>
  </si>
  <si>
    <t>$B$22</t>
  </si>
  <si>
    <t>$B$23</t>
  </si>
  <si>
    <t>Yes</t>
  </si>
  <si>
    <t xml:space="preserve"> Yes </t>
  </si>
  <si>
    <t xml:space="preserve"> No </t>
  </si>
  <si>
    <t>Sufficient Down Payment</t>
  </si>
  <si>
    <t>Sufficient Monthly Payment</t>
  </si>
  <si>
    <t>Total Interest Paid</t>
  </si>
  <si>
    <t>Home Value</t>
  </si>
  <si>
    <t>Loan Rate</t>
  </si>
  <si>
    <t>https://www.youtube.com/watch?v=KYV4E0MKplk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</si>
</sst>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indexed="9"/>
      <name val="Calibri"/>
      <family val="2"/>
      <scheme val="minor"/>
    </font>
    <font>
      <b/>
      <sz val="11"/>
      <color indexed="8"/>
      <name val="Calibri"/>
      <family val="2"/>
      <scheme val="minor"/>
    </font>
    <font>
      <b/>
      <sz val="11"/>
      <color indexed="18"/>
      <name val="Calibri"/>
      <family val="2"/>
      <scheme val="minor"/>
    </font>
    <font>
      <sz val="10"/>
      <color indexed="9"/>
      <name val="Calibri"/>
      <family val="2"/>
      <scheme val="minor"/>
    </font>
    <font>
      <sz val="8"/>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indexed="20"/>
        <bgColor indexed="24"/>
      </patternFill>
    </fill>
    <fill>
      <patternFill patternType="solid">
        <fgColor indexed="22"/>
        <bgColor indexed="24"/>
      </patternFill>
    </fill>
    <fill>
      <patternFill patternType="solid">
        <fgColor indexed="22"/>
        <bgColor indexed="7"/>
      </patternFill>
    </fill>
    <fill>
      <patternFill patternType="solid">
        <fgColor theme="0" tint="-0.249977111117893"/>
        <bgColor indexed="64"/>
      </patternFill>
    </fill>
  </fills>
  <borders count="12">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9" fontId="0" fillId="0" borderId="0" xfId="0" applyNumberFormat="1"/>
    <xf numFmtId="164" fontId="0" fillId="0" borderId="0" xfId="1" applyNumberFormat="1" applyFont="1"/>
    <xf numFmtId="10" fontId="0" fillId="0" borderId="0" xfId="0" applyNumberFormat="1"/>
    <xf numFmtId="0" fontId="2" fillId="0" borderId="0" xfId="0" applyFont="1"/>
    <xf numFmtId="8" fontId="0" fillId="0" borderId="0" xfId="0" applyNumberFormat="1"/>
    <xf numFmtId="164" fontId="0" fillId="0" borderId="0" xfId="0" applyNumberFormat="1"/>
    <xf numFmtId="6" fontId="0" fillId="0" borderId="0" xfId="0" applyNumberFormat="1"/>
    <xf numFmtId="0" fontId="0" fillId="0" borderId="0" xfId="0" applyFill="1" applyBorder="1" applyAlignment="1"/>
    <xf numFmtId="164" fontId="0" fillId="0" borderId="0" xfId="0" applyNumberFormat="1" applyFill="1" applyBorder="1" applyAlignment="1"/>
    <xf numFmtId="9" fontId="0" fillId="0" borderId="0" xfId="0" applyNumberFormat="1" applyFill="1" applyBorder="1" applyAlignment="1"/>
    <xf numFmtId="10" fontId="0" fillId="0" borderId="0" xfId="0" applyNumberFormat="1" applyFill="1" applyBorder="1" applyAlignment="1"/>
    <xf numFmtId="0" fontId="3" fillId="2" borderId="3" xfId="0" applyFont="1" applyFill="1" applyBorder="1" applyAlignment="1">
      <alignment horizontal="left"/>
    </xf>
    <xf numFmtId="0" fontId="3" fillId="2" borderId="1" xfId="0" applyFont="1" applyFill="1" applyBorder="1" applyAlignment="1">
      <alignment horizontal="left"/>
    </xf>
    <xf numFmtId="0" fontId="0" fillId="0" borderId="4" xfId="0" applyFill="1" applyBorder="1" applyAlignment="1"/>
    <xf numFmtId="0" fontId="4" fillId="3" borderId="0" xfId="0" applyFont="1" applyFill="1" applyBorder="1" applyAlignment="1">
      <alignment horizontal="left"/>
    </xf>
    <xf numFmtId="0" fontId="5" fillId="3" borderId="4" xfId="0" applyFont="1" applyFill="1" applyBorder="1" applyAlignment="1">
      <alignment horizontal="left"/>
    </xf>
    <xf numFmtId="0" fontId="4" fillId="3" borderId="2" xfId="0" applyFont="1" applyFill="1" applyBorder="1" applyAlignment="1">
      <alignment horizontal="left"/>
    </xf>
    <xf numFmtId="0" fontId="6" fillId="2" borderId="1" xfId="0" applyFont="1" applyFill="1" applyBorder="1" applyAlignment="1">
      <alignment horizontal="right"/>
    </xf>
    <xf numFmtId="0" fontId="6" fillId="2" borderId="3" xfId="0" applyFont="1" applyFill="1" applyBorder="1" applyAlignment="1">
      <alignment horizontal="right"/>
    </xf>
    <xf numFmtId="164" fontId="0" fillId="4" borderId="0" xfId="0" applyNumberFormat="1" applyFill="1" applyBorder="1" applyAlignment="1"/>
    <xf numFmtId="9" fontId="0" fillId="4" borderId="0" xfId="0" applyNumberFormat="1" applyFill="1" applyBorder="1" applyAlignment="1"/>
    <xf numFmtId="0" fontId="0" fillId="4" borderId="0" xfId="0" applyFill="1" applyBorder="1" applyAlignment="1"/>
    <xf numFmtId="10" fontId="0" fillId="4" borderId="0" xfId="0" applyNumberFormat="1" applyFill="1" applyBorder="1" applyAlignment="1"/>
    <xf numFmtId="0" fontId="7" fillId="0" borderId="0" xfId="0" applyFont="1" applyFill="1" applyBorder="1" applyAlignment="1">
      <alignment vertical="top" wrapText="1"/>
    </xf>
    <xf numFmtId="164" fontId="0" fillId="5" borderId="5" xfId="1" applyNumberFormat="1" applyFont="1" applyFill="1" applyBorder="1"/>
    <xf numFmtId="164" fontId="0" fillId="5" borderId="0" xfId="1" applyNumberFormat="1" applyFont="1" applyFill="1" applyBorder="1"/>
    <xf numFmtId="164" fontId="0" fillId="5" borderId="6" xfId="1" applyNumberFormat="1" applyFont="1" applyFill="1" applyBorder="1"/>
    <xf numFmtId="9" fontId="0" fillId="5" borderId="5" xfId="0" applyNumberFormat="1" applyFill="1" applyBorder="1"/>
    <xf numFmtId="9" fontId="0" fillId="5" borderId="0" xfId="0" applyNumberFormat="1" applyFill="1" applyBorder="1"/>
    <xf numFmtId="9" fontId="0" fillId="5" borderId="6" xfId="0" applyNumberFormat="1" applyFill="1" applyBorder="1"/>
    <xf numFmtId="0" fontId="0" fillId="5" borderId="5" xfId="0" applyFill="1" applyBorder="1"/>
    <xf numFmtId="0" fontId="0" fillId="5" borderId="0" xfId="0" applyFill="1" applyBorder="1"/>
    <xf numFmtId="0" fontId="0" fillId="5" borderId="6" xfId="0" applyFill="1" applyBorder="1"/>
    <xf numFmtId="10" fontId="0" fillId="5" borderId="7" xfId="0" applyNumberFormat="1" applyFill="1" applyBorder="1"/>
    <xf numFmtId="10" fontId="0" fillId="5" borderId="2" xfId="0" applyNumberFormat="1" applyFill="1" applyBorder="1"/>
    <xf numFmtId="10" fontId="0" fillId="5" borderId="8" xfId="0" applyNumberFormat="1" applyFill="1" applyBorder="1"/>
    <xf numFmtId="0" fontId="0" fillId="5" borderId="9" xfId="0" applyFill="1" applyBorder="1"/>
    <xf numFmtId="0" fontId="0" fillId="5" borderId="10" xfId="0" applyFill="1" applyBorder="1"/>
    <xf numFmtId="0" fontId="0" fillId="5" borderId="11" xfId="0" applyFill="1" applyBorder="1"/>
    <xf numFmtId="0" fontId="0" fillId="0" borderId="0" xfId="0" applyAlignment="1">
      <alignment horizontal="center"/>
    </xf>
    <xf numFmtId="164" fontId="0" fillId="0" borderId="0" xfId="0" applyNumberFormat="1" applyAlignment="1">
      <alignment horizontal="center"/>
    </xf>
    <xf numFmtId="0" fontId="0" fillId="0" borderId="0" xfId="0" applyFill="1" applyBorder="1" applyAlignment="1">
      <alignment horizontal="center"/>
    </xf>
    <xf numFmtId="164" fontId="0" fillId="0" borderId="2" xfId="0" applyNumberFormat="1" applyFill="1" applyBorder="1" applyAlignment="1">
      <alignment horizontal="center"/>
    </xf>
    <xf numFmtId="0" fontId="8" fillId="0" borderId="0" xfId="2"/>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200025</xdr:colOff>
      <xdr:row>10</xdr:row>
      <xdr:rowOff>133349</xdr:rowOff>
    </xdr:from>
    <xdr:to>
      <xdr:col>10</xdr:col>
      <xdr:colOff>180975</xdr:colOff>
      <xdr:row>31</xdr:row>
      <xdr:rowOff>171450</xdr:rowOff>
    </xdr:to>
    <xdr:sp macro="" textlink="">
      <xdr:nvSpPr>
        <xdr:cNvPr id="2" name="TextBox 1">
          <a:extLst>
            <a:ext uri="{FF2B5EF4-FFF2-40B4-BE49-F238E27FC236}">
              <a16:creationId xmlns:a16="http://schemas.microsoft.com/office/drawing/2014/main" id="{6D0F8FCF-F0DD-45C0-8DA0-31A1839E13AD}"/>
            </a:ext>
          </a:extLst>
        </xdr:cNvPr>
        <xdr:cNvSpPr txBox="1"/>
      </xdr:nvSpPr>
      <xdr:spPr>
        <a:xfrm>
          <a:off x="2371725" y="1466849"/>
          <a:ext cx="4953000" cy="3848101"/>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Introduction</a:t>
          </a:r>
        </a:p>
        <a:p>
          <a:r>
            <a:rPr lang="en-US" sz="1100"/>
            <a:t>-------------------------------------</a:t>
          </a:r>
        </a:p>
        <a:p>
          <a:r>
            <a:rPr lang="en-US" sz="1100"/>
            <a:t>You</a:t>
          </a:r>
          <a:r>
            <a:rPr lang="en-US" sz="1100" baseline="0"/>
            <a:t> might consider several different mortage options when buying a home. For example, you might put more money down, buy a cheaper home, pay off the loan faster, or seek a better interest rate. Each of these can have dramatic impacts on the total amount you will pay.</a:t>
          </a:r>
        </a:p>
        <a:p>
          <a:endParaRPr lang="en-US" sz="1100" baseline="0"/>
        </a:p>
        <a:p>
          <a:r>
            <a:rPr lang="en-US" sz="1100" baseline="0"/>
            <a:t>The spreadsheet has been completed for a single scenario. But you may be interest in several combinations of factors.</a:t>
          </a:r>
        </a:p>
        <a:p>
          <a:endParaRPr lang="en-US" sz="1100" baseline="0"/>
        </a:p>
        <a:p>
          <a:r>
            <a:rPr lang="en-US" sz="1100" baseline="0"/>
            <a:t>Therea are 3 parts:</a:t>
          </a:r>
        </a:p>
        <a:p>
          <a:r>
            <a:rPr lang="en-US" sz="1100" baseline="0"/>
            <a:t>1) Inputs. No formulas here.</a:t>
          </a:r>
        </a:p>
        <a:p>
          <a:r>
            <a:rPr lang="en-US" sz="1100" baseline="0"/>
            <a:t>2) Intermediate calculations. Lots of forumulas here that get us closer to the solution.</a:t>
          </a:r>
        </a:p>
        <a:p>
          <a:r>
            <a:rPr lang="en-US" sz="1100" baseline="0"/>
            <a:t>3) Model outcome--the ultimate nubmers that matter to us.</a:t>
          </a:r>
        </a:p>
        <a:p>
          <a:endParaRPr lang="en-US" sz="1100" baseline="0"/>
        </a:p>
        <a:p>
          <a:r>
            <a:rPr lang="en-US" sz="1100"/>
            <a:t>Task: Scenarios</a:t>
          </a:r>
        </a:p>
        <a:p>
          <a:r>
            <a:rPr lang="en-US" sz="1100"/>
            <a:t>---------------------------------</a:t>
          </a:r>
        </a:p>
        <a:p>
          <a:r>
            <a:rPr lang="en-US" sz="1100"/>
            <a:t>Five scenarios</a:t>
          </a:r>
          <a:r>
            <a:rPr lang="en-US" sz="1100" baseline="0"/>
            <a:t> are listed above. Input the scenarios manually.</a:t>
          </a:r>
        </a:p>
        <a:p>
          <a:r>
            <a:rPr lang="en-US" sz="1100" baseline="0"/>
            <a:t>Next, use the Scenario Manager "Summary..." option, and select the Total Cost of Home and Cumulative Interest as the result cells. Label the results so that the inputs and outputs make sense.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KYV4E0MKpl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workbookViewId="0"/>
  </sheetViews>
  <sheetFormatPr defaultRowHeight="15" x14ac:dyDescent="0.25"/>
  <cols>
    <col min="1" max="1" width="28.140625" bestFit="1" customWidth="1"/>
    <col min="2" max="2" width="12.5703125" bestFit="1" customWidth="1"/>
    <col min="3" max="3" width="6.28515625" customWidth="1"/>
    <col min="4" max="8" width="10" bestFit="1" customWidth="1"/>
  </cols>
  <sheetData>
    <row r="1" spans="1:8" x14ac:dyDescent="0.25">
      <c r="A1" s="4" t="s">
        <v>5</v>
      </c>
    </row>
    <row r="2" spans="1:8" ht="15.75" thickBot="1" x14ac:dyDescent="0.3"/>
    <row r="3" spans="1:8" ht="15.75" thickBot="1" x14ac:dyDescent="0.3">
      <c r="A3" s="4" t="s">
        <v>0</v>
      </c>
      <c r="D3" s="37" t="s">
        <v>12</v>
      </c>
      <c r="E3" s="38" t="s">
        <v>13</v>
      </c>
      <c r="F3" s="38" t="s">
        <v>14</v>
      </c>
      <c r="G3" s="38" t="s">
        <v>15</v>
      </c>
      <c r="H3" s="39" t="s">
        <v>16</v>
      </c>
    </row>
    <row r="4" spans="1:8" x14ac:dyDescent="0.25">
      <c r="A4" t="s">
        <v>2</v>
      </c>
      <c r="B4" s="2">
        <v>200000</v>
      </c>
      <c r="D4" s="25">
        <v>200000</v>
      </c>
      <c r="E4" s="26">
        <v>200000</v>
      </c>
      <c r="F4" s="26">
        <v>200000</v>
      </c>
      <c r="G4" s="26">
        <v>240000</v>
      </c>
      <c r="H4" s="27">
        <v>180000</v>
      </c>
    </row>
    <row r="5" spans="1:8" x14ac:dyDescent="0.25">
      <c r="A5" t="s">
        <v>3</v>
      </c>
      <c r="B5" s="1">
        <v>0.2</v>
      </c>
      <c r="D5" s="28">
        <v>0.2</v>
      </c>
      <c r="E5" s="29">
        <v>0.25</v>
      </c>
      <c r="F5" s="29">
        <v>0.2</v>
      </c>
      <c r="G5" s="29">
        <v>0.2</v>
      </c>
      <c r="H5" s="30">
        <v>0.2</v>
      </c>
    </row>
    <row r="6" spans="1:8" x14ac:dyDescent="0.25">
      <c r="A6" t="s">
        <v>6</v>
      </c>
      <c r="B6">
        <v>30</v>
      </c>
      <c r="D6" s="31">
        <v>30</v>
      </c>
      <c r="E6" s="32">
        <v>30</v>
      </c>
      <c r="F6" s="32">
        <v>15</v>
      </c>
      <c r="G6" s="32">
        <v>30</v>
      </c>
      <c r="H6" s="33">
        <v>15</v>
      </c>
    </row>
    <row r="7" spans="1:8" ht="15.75" thickBot="1" x14ac:dyDescent="0.3">
      <c r="A7" t="s">
        <v>7</v>
      </c>
      <c r="B7" s="3">
        <v>0.06</v>
      </c>
      <c r="D7" s="34">
        <v>0.06</v>
      </c>
      <c r="E7" s="35">
        <v>0.06</v>
      </c>
      <c r="F7" s="35">
        <v>5.7500000000000002E-2</v>
      </c>
      <c r="G7" s="35">
        <v>0.06</v>
      </c>
      <c r="H7" s="36">
        <v>5.7500000000000002E-2</v>
      </c>
    </row>
    <row r="8" spans="1:8" x14ac:dyDescent="0.25">
      <c r="A8" t="s">
        <v>30</v>
      </c>
      <c r="B8" s="2">
        <v>50000</v>
      </c>
      <c r="D8" s="3"/>
      <c r="E8" s="3"/>
      <c r="F8" s="3"/>
      <c r="G8" s="3"/>
      <c r="H8" s="3"/>
    </row>
    <row r="9" spans="1:8" x14ac:dyDescent="0.25">
      <c r="A9" t="s">
        <v>31</v>
      </c>
      <c r="B9" s="2">
        <v>1500</v>
      </c>
      <c r="D9" s="3"/>
      <c r="E9" s="3"/>
      <c r="F9" s="3"/>
      <c r="G9" s="3"/>
      <c r="H9" s="3"/>
    </row>
    <row r="10" spans="1:8" x14ac:dyDescent="0.25">
      <c r="A10" t="s">
        <v>33</v>
      </c>
      <c r="B10" s="2">
        <v>500</v>
      </c>
      <c r="D10" s="3"/>
      <c r="E10" s="3"/>
      <c r="F10" s="3"/>
      <c r="G10" s="3"/>
      <c r="H10" s="3"/>
    </row>
    <row r="12" spans="1:8" x14ac:dyDescent="0.25">
      <c r="A12" s="4" t="s">
        <v>9</v>
      </c>
    </row>
    <row r="13" spans="1:8" x14ac:dyDescent="0.25">
      <c r="A13" t="s">
        <v>4</v>
      </c>
      <c r="B13" s="2">
        <f>B4*B5</f>
        <v>40000</v>
      </c>
    </row>
    <row r="14" spans="1:8" x14ac:dyDescent="0.25">
      <c r="A14" t="s">
        <v>1</v>
      </c>
      <c r="B14" s="2">
        <f>B4-B13</f>
        <v>160000</v>
      </c>
    </row>
    <row r="15" spans="1:8" x14ac:dyDescent="0.25">
      <c r="A15" t="s">
        <v>11</v>
      </c>
      <c r="B15" s="5">
        <f>PMT(B7/12,B6*12,-1*B14)</f>
        <v>959.28084024440363</v>
      </c>
    </row>
    <row r="16" spans="1:8" x14ac:dyDescent="0.25">
      <c r="A16" t="s">
        <v>32</v>
      </c>
      <c r="B16" s="5">
        <f>B15+B10</f>
        <v>1459.2808402444036</v>
      </c>
    </row>
    <row r="17" spans="1:2" x14ac:dyDescent="0.25">
      <c r="A17" t="s">
        <v>10</v>
      </c>
      <c r="B17" s="7">
        <f>B15*12*B6</f>
        <v>345341.10248798534</v>
      </c>
    </row>
    <row r="19" spans="1:2" x14ac:dyDescent="0.25">
      <c r="A19" s="4" t="s">
        <v>8</v>
      </c>
    </row>
    <row r="20" spans="1:2" x14ac:dyDescent="0.25">
      <c r="A20" t="s">
        <v>34</v>
      </c>
      <c r="B20" s="6">
        <f>B13+B17</f>
        <v>385341.10248798534</v>
      </c>
    </row>
    <row r="21" spans="1:2" x14ac:dyDescent="0.25">
      <c r="A21" t="s">
        <v>17</v>
      </c>
      <c r="B21" s="6">
        <f>B20-B4</f>
        <v>185341.10248798534</v>
      </c>
    </row>
    <row r="22" spans="1:2" x14ac:dyDescent="0.25">
      <c r="A22" t="s">
        <v>35</v>
      </c>
      <c r="B22" s="40" t="str">
        <f>IF(B13&lt;=B8,"Yes", "No")</f>
        <v>Yes</v>
      </c>
    </row>
    <row r="23" spans="1:2" x14ac:dyDescent="0.25">
      <c r="A23" t="s">
        <v>36</v>
      </c>
      <c r="B23" s="41" t="str">
        <f>IF(B9&gt;=B16,"Yes", "No")</f>
        <v>Yes</v>
      </c>
    </row>
  </sheetData>
  <scenarios current="0" sqref="B20:B23">
    <scenario name="Scenario 1" locked="1" count="4" user="Author" comment="Created by Author on 5/9/2019">
      <inputCells r="B4" val="200000" numFmtId="164"/>
      <inputCells r="B5" val="0.2" numFmtId="9"/>
      <inputCells r="B6" val="30"/>
      <inputCells r="B7" val="0.06" numFmtId="10"/>
    </scenario>
    <scenario name="Scenario 2" locked="1" count="4" user="Author" comment="Created by Author on 5/9/2019">
      <inputCells r="B4" val="200000" numFmtId="164"/>
      <inputCells r="B5" val="0.25" numFmtId="9"/>
      <inputCells r="B6" val="30"/>
      <inputCells r="B7" val="0.06" numFmtId="10"/>
    </scenario>
    <scenario name="Scenario 3" locked="1" count="4" user="Author" comment="Created by Author on 5/9/2019">
      <inputCells r="B4" val="200000" numFmtId="164"/>
      <inputCells r="B5" val="0.2" numFmtId="9"/>
      <inputCells r="B6" val="15"/>
      <inputCells r="B7" val="0.0575" numFmtId="10"/>
    </scenario>
    <scenario name="Scenario 4" locked="1" count="4" user="Author" comment="Created by Author on 5/9/2019">
      <inputCells r="B4" val="240000" numFmtId="164"/>
      <inputCells r="B5" val="0.2" numFmtId="9"/>
      <inputCells r="B6" val="30"/>
      <inputCells r="B7" val="0.06" numFmtId="10"/>
    </scenario>
    <scenario name="Scenario 5" locked="1" count="4" user="Author" comment="Created by Author on 5/9/2019">
      <inputCells r="B4" val="180000" numFmtId="164"/>
      <inputCells r="B5" val="0.2" numFmtId="9"/>
      <inputCells r="B6" val="15"/>
      <inputCells r="B7" val="0.0575" numFmtId="10"/>
    </scenario>
  </scenario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87D3-E5E6-423F-9D83-D314A70C4125}">
  <sheetPr>
    <outlinePr summaryBelow="0"/>
  </sheetPr>
  <dimension ref="B1:I17"/>
  <sheetViews>
    <sheetView showGridLines="0" workbookViewId="0">
      <selection activeCell="A13" sqref="A13"/>
    </sheetView>
  </sheetViews>
  <sheetFormatPr defaultRowHeight="15" outlineLevelRow="1" outlineLevelCol="1" x14ac:dyDescent="0.25"/>
  <cols>
    <col min="2" max="2" width="27.140625" customWidth="1"/>
    <col min="3" max="3" width="6.140625" bestFit="1" customWidth="1"/>
    <col min="4" max="9" width="13.140625" bestFit="1" customWidth="1" outlineLevel="1"/>
  </cols>
  <sheetData>
    <row r="1" spans="2:9" ht="15.75" thickBot="1" x14ac:dyDescent="0.3"/>
    <row r="2" spans="2:9" ht="15.75" x14ac:dyDescent="0.25">
      <c r="B2" s="13" t="s">
        <v>23</v>
      </c>
      <c r="C2" s="13"/>
      <c r="D2" s="18"/>
      <c r="E2" s="18"/>
      <c r="F2" s="18"/>
      <c r="G2" s="18"/>
      <c r="H2" s="18"/>
      <c r="I2" s="18"/>
    </row>
    <row r="3" spans="2:9" ht="15.75" collapsed="1" x14ac:dyDescent="0.25">
      <c r="B3" s="12"/>
      <c r="C3" s="12"/>
      <c r="D3" s="19" t="s">
        <v>25</v>
      </c>
      <c r="E3" s="19" t="s">
        <v>12</v>
      </c>
      <c r="F3" s="19" t="s">
        <v>13</v>
      </c>
      <c r="G3" s="19" t="s">
        <v>14</v>
      </c>
      <c r="H3" s="19" t="s">
        <v>15</v>
      </c>
      <c r="I3" s="19" t="s">
        <v>16</v>
      </c>
    </row>
    <row r="4" spans="2:9" ht="22.5" hidden="1" outlineLevel="1" x14ac:dyDescent="0.25">
      <c r="B4" s="15"/>
      <c r="C4" s="15"/>
      <c r="D4" s="8"/>
      <c r="E4" s="24" t="s">
        <v>22</v>
      </c>
      <c r="F4" s="24" t="s">
        <v>22</v>
      </c>
      <c r="G4" s="24" t="s">
        <v>22</v>
      </c>
      <c r="H4" s="24" t="s">
        <v>22</v>
      </c>
      <c r="I4" s="24" t="s">
        <v>22</v>
      </c>
    </row>
    <row r="5" spans="2:9" x14ac:dyDescent="0.25">
      <c r="B5" s="16" t="s">
        <v>24</v>
      </c>
      <c r="C5" s="16"/>
      <c r="D5" s="14"/>
      <c r="E5" s="14"/>
      <c r="F5" s="14"/>
      <c r="G5" s="14"/>
      <c r="H5" s="14"/>
      <c r="I5" s="14"/>
    </row>
    <row r="6" spans="2:9" outlineLevel="1" x14ac:dyDescent="0.25">
      <c r="B6" s="15" t="s">
        <v>47</v>
      </c>
      <c r="C6" s="15" t="s">
        <v>18</v>
      </c>
      <c r="D6" s="9">
        <v>200000</v>
      </c>
      <c r="E6" s="20">
        <v>200000</v>
      </c>
      <c r="F6" s="20">
        <v>200000</v>
      </c>
      <c r="G6" s="20">
        <v>200000</v>
      </c>
      <c r="H6" s="20">
        <v>240000</v>
      </c>
      <c r="I6" s="20">
        <v>180000</v>
      </c>
    </row>
    <row r="7" spans="2:9" outlineLevel="1" x14ac:dyDescent="0.25">
      <c r="B7" s="15" t="s">
        <v>3</v>
      </c>
      <c r="C7" s="15" t="s">
        <v>19</v>
      </c>
      <c r="D7" s="10">
        <v>0.2</v>
      </c>
      <c r="E7" s="21">
        <v>0.2</v>
      </c>
      <c r="F7" s="21">
        <v>0.25</v>
      </c>
      <c r="G7" s="21">
        <v>0.2</v>
      </c>
      <c r="H7" s="21">
        <v>0.2</v>
      </c>
      <c r="I7" s="21">
        <v>0.2</v>
      </c>
    </row>
    <row r="8" spans="2:9" outlineLevel="1" x14ac:dyDescent="0.25">
      <c r="B8" s="15" t="s">
        <v>6</v>
      </c>
      <c r="C8" s="15" t="s">
        <v>20</v>
      </c>
      <c r="D8" s="8">
        <v>30</v>
      </c>
      <c r="E8" s="22">
        <v>30</v>
      </c>
      <c r="F8" s="22">
        <v>30</v>
      </c>
      <c r="G8" s="22">
        <v>15</v>
      </c>
      <c r="H8" s="22">
        <v>30</v>
      </c>
      <c r="I8" s="22">
        <v>15</v>
      </c>
    </row>
    <row r="9" spans="2:9" outlineLevel="1" x14ac:dyDescent="0.25">
      <c r="B9" s="15" t="s">
        <v>48</v>
      </c>
      <c r="C9" s="15" t="s">
        <v>21</v>
      </c>
      <c r="D9" s="11">
        <v>0.06</v>
      </c>
      <c r="E9" s="23">
        <v>0.06</v>
      </c>
      <c r="F9" s="23">
        <v>0.06</v>
      </c>
      <c r="G9" s="23">
        <v>5.7500000000000002E-2</v>
      </c>
      <c r="H9" s="23">
        <v>0.06</v>
      </c>
      <c r="I9" s="23">
        <v>5.7500000000000002E-2</v>
      </c>
    </row>
    <row r="10" spans="2:9" x14ac:dyDescent="0.25">
      <c r="B10" s="16" t="s">
        <v>26</v>
      </c>
      <c r="C10" s="16"/>
      <c r="D10" s="14"/>
      <c r="E10" s="14"/>
      <c r="F10" s="14"/>
      <c r="G10" s="14"/>
      <c r="H10" s="14"/>
      <c r="I10" s="14"/>
    </row>
    <row r="11" spans="2:9" outlineLevel="1" x14ac:dyDescent="0.25">
      <c r="B11" s="15" t="s">
        <v>10</v>
      </c>
      <c r="C11" s="15" t="s">
        <v>37</v>
      </c>
      <c r="D11" s="9">
        <v>385341.10248798499</v>
      </c>
      <c r="E11" s="9">
        <v>385341.10248798499</v>
      </c>
      <c r="F11" s="9">
        <v>373757.28358248598</v>
      </c>
      <c r="G11" s="9">
        <v>279158.10506166401</v>
      </c>
      <c r="H11" s="9">
        <v>462409.322985582</v>
      </c>
      <c r="I11" s="9">
        <v>251242.29455549701</v>
      </c>
    </row>
    <row r="12" spans="2:9" outlineLevel="1" x14ac:dyDescent="0.25">
      <c r="B12" s="15" t="s">
        <v>46</v>
      </c>
      <c r="C12" s="15" t="s">
        <v>38</v>
      </c>
      <c r="D12" s="9">
        <v>185341.10248798499</v>
      </c>
      <c r="E12" s="9">
        <v>185341.10248798499</v>
      </c>
      <c r="F12" s="9">
        <v>173757.28358248601</v>
      </c>
      <c r="G12" s="9">
        <v>79158.105061663795</v>
      </c>
      <c r="H12" s="9">
        <v>222409.322985582</v>
      </c>
      <c r="I12" s="9">
        <v>71242.294555497399</v>
      </c>
    </row>
    <row r="13" spans="2:9" outlineLevel="1" x14ac:dyDescent="0.25">
      <c r="B13" s="15" t="s">
        <v>44</v>
      </c>
      <c r="C13" s="15" t="s">
        <v>39</v>
      </c>
      <c r="D13" s="42" t="s">
        <v>41</v>
      </c>
      <c r="E13" s="42" t="s">
        <v>41</v>
      </c>
      <c r="F13" s="42" t="s">
        <v>41</v>
      </c>
      <c r="G13" s="42" t="s">
        <v>41</v>
      </c>
      <c r="H13" s="42" t="s">
        <v>41</v>
      </c>
      <c r="I13" s="42" t="s">
        <v>41</v>
      </c>
    </row>
    <row r="14" spans="2:9" ht="15.75" outlineLevel="1" thickBot="1" x14ac:dyDescent="0.3">
      <c r="B14" s="17" t="s">
        <v>45</v>
      </c>
      <c r="C14" s="17" t="s">
        <v>40</v>
      </c>
      <c r="D14" s="43" t="s">
        <v>42</v>
      </c>
      <c r="E14" s="43" t="s">
        <v>42</v>
      </c>
      <c r="F14" s="43" t="s">
        <v>42</v>
      </c>
      <c r="G14" s="43" t="s">
        <v>43</v>
      </c>
      <c r="H14" s="43" t="s">
        <v>43</v>
      </c>
      <c r="I14" s="43" t="s">
        <v>43</v>
      </c>
    </row>
    <row r="15" spans="2:9" x14ac:dyDescent="0.25">
      <c r="B15" t="s">
        <v>27</v>
      </c>
    </row>
    <row r="16" spans="2:9" x14ac:dyDescent="0.25">
      <c r="B16" t="s">
        <v>28</v>
      </c>
    </row>
    <row r="17" spans="2:2" x14ac:dyDescent="0.25">
      <c r="B17"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57C2-3E9A-44AF-BF32-247E49A8771F}">
  <dimension ref="A1"/>
  <sheetViews>
    <sheetView workbookViewId="0">
      <selection activeCell="A2" sqref="A2"/>
    </sheetView>
  </sheetViews>
  <sheetFormatPr defaultRowHeight="15" x14ac:dyDescent="0.25"/>
  <sheetData>
    <row r="1" spans="1:1" x14ac:dyDescent="0.25">
      <c r="A1" s="44" t="s">
        <v>49</v>
      </c>
    </row>
  </sheetData>
  <hyperlinks>
    <hyperlink ref="A1" r:id="rId1" xr:uid="{37FA407D-4AE4-47CD-9158-C6A6D945624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Mortgage Options</vt:lpstr>
      <vt:lpstr>Scenario Summary 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2019-05-09T16:52:08Z</dcterms:modified>
</cp:coreProperties>
</file>