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643B7352-9C43-4A9C-9041-11F64A1B679D}" xr6:coauthVersionLast="43" xr6:coauthVersionMax="43" xr10:uidLastSave="{00000000-0000-0000-0000-000000000000}"/>
  <bookViews>
    <workbookView xWindow="-120" yWindow="-120" windowWidth="29040" windowHeight="16440" xr2:uid="{00000000-000D-0000-FFFF-FFFF00000000}"/>
  </bookViews>
  <sheets>
    <sheet name="Mortgage Options" sheetId="5" r:id="rId1"/>
    <sheet name="Mortgage Options - Solution" sheetId="1" r:id="rId2"/>
    <sheet name="YouTube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" i="5" l="1"/>
  <c r="B22" i="5" s="1"/>
  <c r="B14" i="5" l="1"/>
  <c r="B15" i="5" s="1"/>
  <c r="B13" i="1"/>
  <c r="B14" i="1" s="1"/>
  <c r="B15" i="1" s="1"/>
  <c r="B17" i="1" s="1"/>
  <c r="B17" i="5" l="1"/>
  <c r="B20" i="5" s="1"/>
  <c r="B21" i="5" s="1"/>
  <c r="B16" i="5"/>
  <c r="B16" i="1"/>
  <c r="B22" i="1"/>
  <c r="B20" i="1"/>
  <c r="B21" i="1" s="1"/>
  <c r="B23" i="5" l="1"/>
  <c r="B23" i="1"/>
  <c r="E3" i="1"/>
</calcChain>
</file>

<file path=xl/sharedStrings.xml><?xml version="1.0" encoding="utf-8"?>
<sst xmlns="http://schemas.openxmlformats.org/spreadsheetml/2006/main" count="46" uniqueCount="20">
  <si>
    <t>Changeable Inputs</t>
  </si>
  <si>
    <t>Loan Amount</t>
  </si>
  <si>
    <t>Home Price</t>
  </si>
  <si>
    <t>Down Payment %</t>
  </si>
  <si>
    <t>Down Payment</t>
  </si>
  <si>
    <t>Mortgage Comparison</t>
  </si>
  <si>
    <t>Loan Years</t>
  </si>
  <si>
    <t>Interest Rate</t>
  </si>
  <si>
    <t>Model Outcome</t>
  </si>
  <si>
    <t>Intermediate Calculations</t>
  </si>
  <si>
    <t>Total Loan Payments</t>
  </si>
  <si>
    <t>Montly Loan Payment</t>
  </si>
  <si>
    <t>Cumulative Interest</t>
  </si>
  <si>
    <t>Cash in Savings</t>
  </si>
  <si>
    <t>Affordable Mortgage</t>
  </si>
  <si>
    <t>Total Monthly Payment</t>
  </si>
  <si>
    <t>Insurance + Taxes</t>
  </si>
  <si>
    <t>Total Loan Cost of Home</t>
  </si>
  <si>
    <t>Sufficient for Down Payment?</t>
  </si>
  <si>
    <t>Sufficient for Montly Payment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</si>
</sst>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9" fontId="0" fillId="0" borderId="0" xfId="0" applyNumberFormat="1"/>
    <xf numFmtId="164" fontId="0" fillId="0" borderId="0" xfId="1" applyNumberFormat="1" applyFont="1"/>
    <xf numFmtId="10" fontId="0" fillId="0" borderId="0" xfId="0" applyNumberFormat="1"/>
    <xf numFmtId="0" fontId="2" fillId="0" borderId="0" xfId="0" applyFont="1"/>
    <xf numFmtId="8" fontId="0" fillId="0" borderId="0" xfId="0" applyNumberFormat="1"/>
    <xf numFmtId="164" fontId="0" fillId="0" borderId="0" xfId="0" applyNumberFormat="1"/>
    <xf numFmtId="6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/>
    <xf numFmtId="8" fontId="0" fillId="2" borderId="0" xfId="0" applyNumberFormat="1" applyFill="1"/>
    <xf numFmtId="164" fontId="0" fillId="3" borderId="0" xfId="1" applyNumberFormat="1" applyFont="1" applyFill="1"/>
    <xf numFmtId="9" fontId="0" fillId="3" borderId="0" xfId="0" applyNumberForma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9</xdr:row>
      <xdr:rowOff>190499</xdr:rowOff>
    </xdr:from>
    <xdr:to>
      <xdr:col>9</xdr:col>
      <xdr:colOff>285750</xdr:colOff>
      <xdr:row>19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55C591D-443C-4BBA-93B2-74C793834694}"/>
            </a:ext>
          </a:extLst>
        </xdr:cNvPr>
        <xdr:cNvSpPr txBox="1"/>
      </xdr:nvSpPr>
      <xdr:spPr>
        <a:xfrm>
          <a:off x="3362325" y="1904999"/>
          <a:ext cx="4791075" cy="18573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You can vary multiple variables to determine their impact on a dependent variable.</a:t>
          </a:r>
        </a:p>
        <a:p>
          <a:endParaRPr lang="en-US" sz="1100"/>
        </a:p>
        <a:p>
          <a:r>
            <a:rPr lang="en-US" sz="1100"/>
            <a:t>Use the What-if</a:t>
          </a:r>
          <a:r>
            <a:rPr lang="en-US" sz="1100" baseline="0"/>
            <a:t> Analysis &gt; Data Table to determine the total monthly payment for different combinations of home price and down payment.</a:t>
          </a:r>
        </a:p>
        <a:p>
          <a:endParaRPr lang="en-US" sz="1100" baseline="0"/>
        </a:p>
        <a:p>
          <a:r>
            <a:rPr lang="en-US" sz="1100" baseline="0"/>
            <a:t>Use conditional formattiong color scale to help make sense of the results.</a:t>
          </a:r>
        </a:p>
        <a:p>
          <a:endParaRPr lang="en-US" sz="1100" baseline="0"/>
        </a:p>
        <a:p>
          <a:r>
            <a:rPr lang="en-US" sz="1100" baseline="0"/>
            <a:t>Hint: The highlighted cells should be used in the Data Table creation.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9</xdr:row>
      <xdr:rowOff>190499</xdr:rowOff>
    </xdr:from>
    <xdr:to>
      <xdr:col>9</xdr:col>
      <xdr:colOff>361950</xdr:colOff>
      <xdr:row>19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D0F8FCF-F0DD-45C0-8DA0-31A1839E13AD}"/>
            </a:ext>
          </a:extLst>
        </xdr:cNvPr>
        <xdr:cNvSpPr txBox="1"/>
      </xdr:nvSpPr>
      <xdr:spPr>
        <a:xfrm>
          <a:off x="3362325" y="1904999"/>
          <a:ext cx="4867275" cy="17430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You can vary multiple variables to determine their impact on a dependent variable.</a:t>
          </a:r>
        </a:p>
        <a:p>
          <a:endParaRPr lang="en-US" sz="1100"/>
        </a:p>
        <a:p>
          <a:r>
            <a:rPr lang="en-US" sz="1100"/>
            <a:t>Use the What-if</a:t>
          </a:r>
          <a:r>
            <a:rPr lang="en-US" sz="1100" baseline="0"/>
            <a:t> Analysis &gt; Data Table to determine the total monthly payment for different combinations of home price and down payment.</a:t>
          </a:r>
        </a:p>
        <a:p>
          <a:endParaRPr lang="en-US" sz="1100" baseline="0"/>
        </a:p>
        <a:p>
          <a:r>
            <a:rPr lang="en-US" sz="1100" baseline="0"/>
            <a:t>Use conditional formattiong color scale to help make sense of the results.</a:t>
          </a:r>
        </a:p>
        <a:p>
          <a:endParaRPr lang="en-US" sz="1100" baseline="0"/>
        </a:p>
        <a:p>
          <a:r>
            <a:rPr lang="en-US" sz="1100" baseline="0"/>
            <a:t>Hint: The highlighted cells should be used in the Data Table creation.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65CC3-41CD-4586-AF0E-83EBA6CC3774}">
  <dimension ref="A1:J23"/>
  <sheetViews>
    <sheetView tabSelected="1" workbookViewId="0"/>
  </sheetViews>
  <sheetFormatPr defaultRowHeight="15" x14ac:dyDescent="0.25"/>
  <cols>
    <col min="1" max="1" width="28.140625" bestFit="1" customWidth="1"/>
    <col min="2" max="2" width="12.5703125" bestFit="1" customWidth="1"/>
    <col min="4" max="4" width="17.140625" customWidth="1"/>
    <col min="5" max="5" width="11" customWidth="1"/>
    <col min="6" max="10" width="10" bestFit="1" customWidth="1"/>
  </cols>
  <sheetData>
    <row r="1" spans="1:10" x14ac:dyDescent="0.25">
      <c r="A1" s="4" t="s">
        <v>5</v>
      </c>
      <c r="E1" s="4" t="s">
        <v>15</v>
      </c>
    </row>
    <row r="2" spans="1:10" x14ac:dyDescent="0.25">
      <c r="F2" s="14" t="s">
        <v>2</v>
      </c>
      <c r="G2" s="14"/>
      <c r="H2" s="14"/>
      <c r="I2" s="14"/>
      <c r="J2" s="14"/>
    </row>
    <row r="3" spans="1:10" x14ac:dyDescent="0.25">
      <c r="A3" s="4" t="s">
        <v>0</v>
      </c>
      <c r="E3" s="11"/>
      <c r="F3" s="2">
        <v>160000</v>
      </c>
      <c r="G3" s="2">
        <v>175000</v>
      </c>
      <c r="H3" s="2">
        <v>200000</v>
      </c>
      <c r="I3" s="2">
        <v>225000</v>
      </c>
      <c r="J3" s="2">
        <v>250000</v>
      </c>
    </row>
    <row r="4" spans="1:10" x14ac:dyDescent="0.25">
      <c r="A4" t="s">
        <v>2</v>
      </c>
      <c r="B4" s="12">
        <v>200000</v>
      </c>
      <c r="D4" s="15" t="s">
        <v>3</v>
      </c>
      <c r="E4" s="1">
        <v>0.25</v>
      </c>
      <c r="F4" s="10"/>
      <c r="G4" s="10"/>
      <c r="H4" s="10"/>
      <c r="I4" s="10"/>
      <c r="J4" s="10"/>
    </row>
    <row r="5" spans="1:10" x14ac:dyDescent="0.25">
      <c r="A5" t="s">
        <v>3</v>
      </c>
      <c r="B5" s="13">
        <v>0.2</v>
      </c>
      <c r="D5" s="15"/>
      <c r="E5" s="1">
        <v>0.3</v>
      </c>
      <c r="F5" s="10"/>
      <c r="G5" s="10"/>
      <c r="H5" s="10"/>
      <c r="I5" s="10"/>
      <c r="J5" s="10"/>
    </row>
    <row r="6" spans="1:10" x14ac:dyDescent="0.25">
      <c r="A6" t="s">
        <v>6</v>
      </c>
      <c r="B6">
        <v>30</v>
      </c>
      <c r="D6" s="15"/>
      <c r="E6" s="1">
        <v>0.35</v>
      </c>
      <c r="F6" s="10"/>
      <c r="G6" s="10"/>
      <c r="H6" s="10"/>
      <c r="I6" s="10"/>
      <c r="J6" s="10"/>
    </row>
    <row r="7" spans="1:10" x14ac:dyDescent="0.25">
      <c r="A7" t="s">
        <v>7</v>
      </c>
      <c r="B7" s="3">
        <v>0.06</v>
      </c>
      <c r="D7" s="15"/>
      <c r="E7" s="1">
        <v>0.4</v>
      </c>
      <c r="F7" s="10"/>
      <c r="G7" s="10"/>
      <c r="H7" s="10"/>
      <c r="I7" s="10"/>
      <c r="J7" s="10"/>
    </row>
    <row r="8" spans="1:10" x14ac:dyDescent="0.25">
      <c r="A8" t="s">
        <v>13</v>
      </c>
      <c r="B8" s="2">
        <v>50000</v>
      </c>
    </row>
    <row r="9" spans="1:10" x14ac:dyDescent="0.25">
      <c r="A9" t="s">
        <v>14</v>
      </c>
      <c r="B9" s="2">
        <v>1500</v>
      </c>
    </row>
    <row r="10" spans="1:10" x14ac:dyDescent="0.25">
      <c r="A10" t="s">
        <v>16</v>
      </c>
      <c r="B10" s="2">
        <v>500</v>
      </c>
    </row>
    <row r="12" spans="1:10" x14ac:dyDescent="0.25">
      <c r="A12" s="4" t="s">
        <v>9</v>
      </c>
    </row>
    <row r="13" spans="1:10" x14ac:dyDescent="0.25">
      <c r="A13" t="s">
        <v>4</v>
      </c>
      <c r="B13" s="2">
        <f>B4*B5</f>
        <v>40000</v>
      </c>
    </row>
    <row r="14" spans="1:10" x14ac:dyDescent="0.25">
      <c r="A14" t="s">
        <v>1</v>
      </c>
      <c r="B14" s="2">
        <f>B4-B13</f>
        <v>160000</v>
      </c>
    </row>
    <row r="15" spans="1:10" x14ac:dyDescent="0.25">
      <c r="A15" t="s">
        <v>11</v>
      </c>
      <c r="B15" s="5">
        <f>PMT(B7/12,B6*12,-1*B14)</f>
        <v>959.28084024440363</v>
      </c>
    </row>
    <row r="16" spans="1:10" x14ac:dyDescent="0.25">
      <c r="A16" t="s">
        <v>15</v>
      </c>
      <c r="B16" s="11">
        <f>B15+B10</f>
        <v>1459.2808402444036</v>
      </c>
    </row>
    <row r="17" spans="1:2" x14ac:dyDescent="0.25">
      <c r="A17" t="s">
        <v>10</v>
      </c>
      <c r="B17" s="7">
        <f>B15*12*B6</f>
        <v>345341.10248798534</v>
      </c>
    </row>
    <row r="19" spans="1:2" x14ac:dyDescent="0.25">
      <c r="A19" s="4" t="s">
        <v>8</v>
      </c>
    </row>
    <row r="20" spans="1:2" x14ac:dyDescent="0.25">
      <c r="A20" t="s">
        <v>17</v>
      </c>
      <c r="B20" s="6">
        <f>B13+B17</f>
        <v>385341.10248798534</v>
      </c>
    </row>
    <row r="21" spans="1:2" x14ac:dyDescent="0.25">
      <c r="A21" t="s">
        <v>12</v>
      </c>
      <c r="B21" s="6">
        <f>B20-B4</f>
        <v>185341.10248798534</v>
      </c>
    </row>
    <row r="22" spans="1:2" x14ac:dyDescent="0.25">
      <c r="A22" t="s">
        <v>18</v>
      </c>
      <c r="B22" s="8" t="str">
        <f>IF(B13&lt;=B8,"Yes", "No")</f>
        <v>Yes</v>
      </c>
    </row>
    <row r="23" spans="1:2" x14ac:dyDescent="0.25">
      <c r="A23" t="s">
        <v>19</v>
      </c>
      <c r="B23" s="9" t="str">
        <f>IF(B9&gt;=B16,"Yes", "No")</f>
        <v>Yes</v>
      </c>
    </row>
  </sheetData>
  <scenarios current="0" sqref="B20:B23">
    <scenario name="Scenario 1" locked="1" count="4" user="Author" comment="Created by Author on 9/24/2018">
      <inputCells r="B4" val="200000" numFmtId="164"/>
      <inputCells r="B5" val="0.2" numFmtId="9"/>
      <inputCells r="B6" val="30"/>
      <inputCells r="B7" val="0.06" numFmtId="10"/>
    </scenario>
    <scenario name="Scenario 2" locked="1" count="4" user="Author" comment="Created by Author on 9/24/2018">
      <inputCells r="B4" val="200000" numFmtId="164"/>
      <inputCells r="B5" val="0.25" numFmtId="9"/>
      <inputCells r="B6" val="30"/>
      <inputCells r="B7" val="0.06" numFmtId="10"/>
    </scenario>
    <scenario name="Scenario 3" locked="1" count="4" user="Author" comment="Created by Author on 9/24/2018">
      <inputCells r="B4" val="200000" numFmtId="164"/>
      <inputCells r="B5" val="0.2" numFmtId="9"/>
      <inputCells r="B6" val="15"/>
      <inputCells r="B7" val="0.0575" numFmtId="10"/>
    </scenario>
    <scenario name="Scenario 4" locked="1" count="4" user="Author" comment="Created by Author on 9/24/2018">
      <inputCells r="B4" val="240000" numFmtId="164"/>
      <inputCells r="B5" val="0.2" numFmtId="9"/>
      <inputCells r="B6" val="30"/>
      <inputCells r="B7" val="0.06" numFmtId="10"/>
    </scenario>
    <scenario name="Scenario 5" locked="1" count="4" user="Author" comment="Created by Author on 9/24/2018">
      <inputCells r="B4" val="180000" numFmtId="164"/>
      <inputCells r="B5" val="0.2" numFmtId="9"/>
      <inputCells r="B6" val="15"/>
      <inputCells r="B7" val="0.0575" numFmtId="10"/>
    </scenario>
  </scenarios>
  <mergeCells count="2">
    <mergeCell ref="F2:J2"/>
    <mergeCell ref="D4:D7"/>
  </mergeCells>
  <conditionalFormatting sqref="F4:J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3"/>
  <sheetViews>
    <sheetView workbookViewId="0">
      <selection activeCell="F4" sqref="F4"/>
    </sheetView>
  </sheetViews>
  <sheetFormatPr defaultRowHeight="15" x14ac:dyDescent="0.25"/>
  <cols>
    <col min="1" max="1" width="28.140625" bestFit="1" customWidth="1"/>
    <col min="2" max="2" width="12.5703125" bestFit="1" customWidth="1"/>
    <col min="4" max="4" width="17.140625" customWidth="1"/>
    <col min="5" max="5" width="11" customWidth="1"/>
    <col min="6" max="10" width="10" bestFit="1" customWidth="1"/>
  </cols>
  <sheetData>
    <row r="1" spans="1:10" x14ac:dyDescent="0.25">
      <c r="A1" s="4" t="s">
        <v>5</v>
      </c>
      <c r="E1" s="4" t="s">
        <v>15</v>
      </c>
    </row>
    <row r="2" spans="1:10" x14ac:dyDescent="0.25">
      <c r="F2" s="14" t="s">
        <v>2</v>
      </c>
      <c r="G2" s="14"/>
      <c r="H2" s="14"/>
      <c r="I2" s="14"/>
      <c r="J2" s="14"/>
    </row>
    <row r="3" spans="1:10" x14ac:dyDescent="0.25">
      <c r="A3" s="4" t="s">
        <v>0</v>
      </c>
      <c r="E3" s="11">
        <f>B16</f>
        <v>1459.2808402444036</v>
      </c>
      <c r="F3" s="2">
        <v>160000</v>
      </c>
      <c r="G3" s="2">
        <v>175000</v>
      </c>
      <c r="H3" s="2">
        <v>200000</v>
      </c>
      <c r="I3" s="2">
        <v>225000</v>
      </c>
      <c r="J3" s="2">
        <v>250000</v>
      </c>
    </row>
    <row r="4" spans="1:10" x14ac:dyDescent="0.25">
      <c r="A4" t="s">
        <v>2</v>
      </c>
      <c r="B4" s="12">
        <v>200000</v>
      </c>
      <c r="D4" s="15" t="s">
        <v>3</v>
      </c>
      <c r="E4" s="1">
        <v>0.25</v>
      </c>
      <c r="F4" s="10">
        <f t="dataTable" ref="F4:J7" dt2D="1" dtr="1" r1="B4" r2="B5"/>
        <v>1219.4606301833028</v>
      </c>
      <c r="G4" s="10">
        <v>1286.9100642629874</v>
      </c>
      <c r="H4" s="10">
        <v>1399.3257877291285</v>
      </c>
      <c r="I4" s="10">
        <v>1511.7415111952696</v>
      </c>
      <c r="J4" s="10">
        <v>1624.1572346614107</v>
      </c>
    </row>
    <row r="5" spans="1:10" x14ac:dyDescent="0.25">
      <c r="A5" t="s">
        <v>3</v>
      </c>
      <c r="B5" s="13">
        <v>0.2</v>
      </c>
      <c r="D5" s="15"/>
      <c r="E5" s="1">
        <v>0.3</v>
      </c>
      <c r="F5" s="10">
        <v>1171.4965881710825</v>
      </c>
      <c r="G5" s="10">
        <v>1234.4493933121216</v>
      </c>
      <c r="H5" s="10">
        <v>1339.3707352138531</v>
      </c>
      <c r="I5" s="10">
        <v>1444.292077115585</v>
      </c>
      <c r="J5" s="10">
        <v>1549.2134190173165</v>
      </c>
    </row>
    <row r="6" spans="1:10" x14ac:dyDescent="0.25">
      <c r="A6" t="s">
        <v>6</v>
      </c>
      <c r="B6">
        <v>30</v>
      </c>
      <c r="D6" s="15"/>
      <c r="E6" s="1">
        <v>0.35</v>
      </c>
      <c r="F6" s="10">
        <v>1123.5325461588623</v>
      </c>
      <c r="G6" s="10">
        <v>1181.9887223612559</v>
      </c>
      <c r="H6" s="10">
        <v>1279.4156826985782</v>
      </c>
      <c r="I6" s="10">
        <v>1376.8426430359004</v>
      </c>
      <c r="J6" s="10">
        <v>1474.2696033732225</v>
      </c>
    </row>
    <row r="7" spans="1:10" x14ac:dyDescent="0.25">
      <c r="A7" t="s">
        <v>7</v>
      </c>
      <c r="B7" s="3">
        <v>0.06</v>
      </c>
      <c r="D7" s="15"/>
      <c r="E7" s="1">
        <v>0.4</v>
      </c>
      <c r="F7" s="10">
        <v>1075.5685041466422</v>
      </c>
      <c r="G7" s="10">
        <v>1129.5280514103899</v>
      </c>
      <c r="H7" s="10">
        <v>1219.4606301833028</v>
      </c>
      <c r="I7" s="10">
        <v>1309.3932089562159</v>
      </c>
      <c r="J7" s="10">
        <v>1399.3257877291285</v>
      </c>
    </row>
    <row r="8" spans="1:10" x14ac:dyDescent="0.25">
      <c r="A8" t="s">
        <v>13</v>
      </c>
      <c r="B8" s="2">
        <v>50000</v>
      </c>
    </row>
    <row r="9" spans="1:10" x14ac:dyDescent="0.25">
      <c r="A9" t="s">
        <v>14</v>
      </c>
      <c r="B9" s="2">
        <v>1500</v>
      </c>
    </row>
    <row r="10" spans="1:10" x14ac:dyDescent="0.25">
      <c r="A10" t="s">
        <v>16</v>
      </c>
      <c r="B10" s="2">
        <v>500</v>
      </c>
    </row>
    <row r="12" spans="1:10" x14ac:dyDescent="0.25">
      <c r="A12" s="4" t="s">
        <v>9</v>
      </c>
    </row>
    <row r="13" spans="1:10" x14ac:dyDescent="0.25">
      <c r="A13" t="s">
        <v>4</v>
      </c>
      <c r="B13" s="2">
        <f>B4*B5</f>
        <v>40000</v>
      </c>
    </row>
    <row r="14" spans="1:10" x14ac:dyDescent="0.25">
      <c r="A14" t="s">
        <v>1</v>
      </c>
      <c r="B14" s="2">
        <f>B4-B13</f>
        <v>160000</v>
      </c>
    </row>
    <row r="15" spans="1:10" x14ac:dyDescent="0.25">
      <c r="A15" t="s">
        <v>11</v>
      </c>
      <c r="B15" s="5">
        <f>PMT(B7/12,B6*12,-1*B14)</f>
        <v>959.28084024440363</v>
      </c>
    </row>
    <row r="16" spans="1:10" x14ac:dyDescent="0.25">
      <c r="A16" t="s">
        <v>15</v>
      </c>
      <c r="B16" s="11">
        <f>B15+B10</f>
        <v>1459.2808402444036</v>
      </c>
    </row>
    <row r="17" spans="1:2" x14ac:dyDescent="0.25">
      <c r="A17" t="s">
        <v>10</v>
      </c>
      <c r="B17" s="7">
        <f>B15*12*B6</f>
        <v>345341.10248798534</v>
      </c>
    </row>
    <row r="19" spans="1:2" x14ac:dyDescent="0.25">
      <c r="A19" s="4" t="s">
        <v>8</v>
      </c>
    </row>
    <row r="20" spans="1:2" x14ac:dyDescent="0.25">
      <c r="A20" t="s">
        <v>17</v>
      </c>
      <c r="B20" s="6">
        <f>B13+B17</f>
        <v>385341.10248798534</v>
      </c>
    </row>
    <row r="21" spans="1:2" x14ac:dyDescent="0.25">
      <c r="A21" t="s">
        <v>12</v>
      </c>
      <c r="B21" s="6">
        <f>B20-B4</f>
        <v>185341.10248798534</v>
      </c>
    </row>
    <row r="22" spans="1:2" x14ac:dyDescent="0.25">
      <c r="A22" t="s">
        <v>18</v>
      </c>
      <c r="B22" s="8" t="str">
        <f>IF(B13&lt;=B8,"Yes", "No")</f>
        <v>Yes</v>
      </c>
    </row>
    <row r="23" spans="1:2" x14ac:dyDescent="0.25">
      <c r="A23" t="s">
        <v>19</v>
      </c>
      <c r="B23" s="9" t="str">
        <f>IF(B9&gt;=B16,"Yes", "No")</f>
        <v>Yes</v>
      </c>
    </row>
  </sheetData>
  <mergeCells count="2">
    <mergeCell ref="D4:D7"/>
    <mergeCell ref="F2:J2"/>
  </mergeCells>
  <conditionalFormatting sqref="F4:J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8275C-96A8-4DF8-82B4-20E5323319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Mortgage Options</vt:lpstr>
      <vt:lpstr>Mortgage Options - Solution</vt:lpstr>
      <vt:lpstr>YouTube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2019-05-09T16:33:51Z</dcterms:modified>
</cp:coreProperties>
</file>